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0" windowWidth="15480" windowHeight="1170" activeTab="0"/>
  </bookViews>
  <sheets>
    <sheet name="стр.1" sheetId="1" r:id="rId1"/>
    <sheet name="стр.2" sheetId="2" r:id="rId2"/>
  </sheets>
  <definedNames>
    <definedName name="_xlnm.Print_Area" localSheetId="0">'стр.1'!$A$1:$U$36</definedName>
    <definedName name="_xlnm.Print_Area" localSheetId="1">'стр.2'!$A$1:$Q$18</definedName>
  </definedNames>
  <calcPr fullCalcOnLoad="1"/>
</workbook>
</file>

<file path=xl/sharedStrings.xml><?xml version="1.0" encoding="utf-8"?>
<sst xmlns="http://schemas.openxmlformats.org/spreadsheetml/2006/main" count="343" uniqueCount="94">
  <si>
    <t>Вид продукции</t>
  </si>
  <si>
    <t>Цены производителей - отпускные оптовые (франко склад) в тенге за кг</t>
  </si>
  <si>
    <t>`+/- % c прошлой недели</t>
  </si>
  <si>
    <t>ТОО "Рамазан" (Актобе)</t>
  </si>
  <si>
    <t>ТОО "АзияАгроФуд" (Шамолган)</t>
  </si>
  <si>
    <t>ТОО "Усть - Ка-меногорский к-т"</t>
  </si>
  <si>
    <t>ТОО "Алтын Диiрмен" (Алматы)</t>
  </si>
  <si>
    <t>Мельница Павлодарского ХБК</t>
  </si>
  <si>
    <t>Зерно:</t>
  </si>
  <si>
    <t>-</t>
  </si>
  <si>
    <t>Клейковина, %</t>
  </si>
  <si>
    <t>Мука:</t>
  </si>
  <si>
    <t>высший сорт (весовая)</t>
  </si>
  <si>
    <t>высший сорт (пакет 2кг.)</t>
  </si>
  <si>
    <t>первый сорт (весовая)</t>
  </si>
  <si>
    <t>первый сорт (пакет 2 кг.)</t>
  </si>
  <si>
    <t>второй сорт (весовая)</t>
  </si>
  <si>
    <t>"Казахстанская"</t>
  </si>
  <si>
    <t>ржаная обдирная (весовая)</t>
  </si>
  <si>
    <t>Крупка макаронная</t>
  </si>
  <si>
    <t>овсяная</t>
  </si>
  <si>
    <t>Блинная (фас. 1кг.)</t>
  </si>
  <si>
    <t>Оладьевая (фас. 1кг.)</t>
  </si>
  <si>
    <t>Элитная-Экстра (фас. 2кг.)</t>
  </si>
  <si>
    <t>Крупа:</t>
  </si>
  <si>
    <t>манная</t>
  </si>
  <si>
    <t>пшеничная (и Полтавская)</t>
  </si>
  <si>
    <t>пшено высший сорт</t>
  </si>
  <si>
    <t>пшено первый сорт</t>
  </si>
  <si>
    <t>Макароны:</t>
  </si>
  <si>
    <t>короткорезанные штучные (фасованные в пакеты)</t>
  </si>
  <si>
    <t>длиннорезанные  сплошные (фасованные в пакеты)</t>
  </si>
  <si>
    <t>Отруби</t>
  </si>
  <si>
    <t>Комбикорма по заявкам</t>
  </si>
  <si>
    <t xml:space="preserve">Цена оптовая (франко склад) в тенге за кг. </t>
  </si>
  <si>
    <t>`+/- % с прошлой недели</t>
  </si>
  <si>
    <t>ТОО "Аксайский ХБК" (Алматы)</t>
  </si>
  <si>
    <t>ТОО "Кокше-Нан"</t>
  </si>
  <si>
    <t>ТОО  "Павлодарский ХБК"</t>
  </si>
  <si>
    <t xml:space="preserve">ТОО "Актобе Нан" </t>
  </si>
  <si>
    <t>ТОО "Заман-групп" (Атырау)</t>
  </si>
  <si>
    <t>ТОО "Хлебзавод №1" (Уральск, ЧП Исаев Х.Х.)</t>
  </si>
  <si>
    <t>ТОО "Каравай"      (Усть - Каменогорск)</t>
  </si>
  <si>
    <t>"Аксай-Нан Оскимен" (Усть - Каменогорск)</t>
  </si>
  <si>
    <t>Средняя цена по РК</t>
  </si>
  <si>
    <t>из муки первого сорта</t>
  </si>
  <si>
    <t>из муки второго сорта</t>
  </si>
  <si>
    <t>Бородинский</t>
  </si>
  <si>
    <t>АО "Желаевский к-т" (Уральск)</t>
  </si>
  <si>
    <t>АО "Мелькомбинат" (Костанай)</t>
  </si>
  <si>
    <t>Акмолинская область</t>
  </si>
  <si>
    <t>ТОО "Концерн "Цесна-Астык"</t>
  </si>
  <si>
    <t>ТОО "Агроком"</t>
  </si>
  <si>
    <t>Актюбинская область</t>
  </si>
  <si>
    <t>АО "Ново - Альджанский к-т"</t>
  </si>
  <si>
    <t>ТОО "Рамазан"</t>
  </si>
  <si>
    <t>ВКО</t>
  </si>
  <si>
    <t>ЗКО</t>
  </si>
  <si>
    <t>Костанайская область</t>
  </si>
  <si>
    <t>Павлодарская область</t>
  </si>
  <si>
    <t>ТОО "Мамлютский мукомольный комби-нат"</t>
  </si>
  <si>
    <t>СКО</t>
  </si>
  <si>
    <t>Жамбылская область</t>
  </si>
  <si>
    <t>ЮКО</t>
  </si>
  <si>
    <t>ТОО "Белес Агро"</t>
  </si>
  <si>
    <t>ТОО "Асалия"</t>
  </si>
  <si>
    <t>Алматинская область</t>
  </si>
  <si>
    <t xml:space="preserve">           См. продолжение стр.2</t>
  </si>
  <si>
    <t>Примечания: 1. Цены в бюллетне не являются основанием для заключения сделки, а только ориентируют при проведении исследовании цен предприятием.</t>
  </si>
  <si>
    <t>ТОО "Хлебобу-лочный комбинат Алматынан"</t>
  </si>
  <si>
    <t>короткорезанные весовые (в мешках 5 кг.)</t>
  </si>
  <si>
    <t>длиннорезанные весовые (в мешках 10 кг.)</t>
  </si>
  <si>
    <t xml:space="preserve">ТОО "Нанинвест кондитер"             </t>
  </si>
  <si>
    <t>ТОО "Заря ЛТД"     (Тараз)</t>
  </si>
  <si>
    <t>Исполнитель:                                                             Барболова Г.Б.</t>
  </si>
  <si>
    <t xml:space="preserve">ТОО "Мельница Петропавловский ХБК" </t>
  </si>
  <si>
    <t xml:space="preserve">Средняя цена тонны по РК         тенге       $;   </t>
  </si>
  <si>
    <t xml:space="preserve">                 то же                 в $</t>
  </si>
  <si>
    <t>ТОО "Агрофуд" (Капшагай)</t>
  </si>
  <si>
    <t>ТОО "Алтын-Дан" (Шымкент)</t>
  </si>
  <si>
    <t>Подготовлено Союзом зернопереработчиков Казахстана. Источник информации: прямой телефонный опрос работников отделов сбыта</t>
  </si>
  <si>
    <r>
      <t xml:space="preserve">                </t>
    </r>
    <r>
      <rPr>
        <b/>
        <sz val="9"/>
        <rFont val="Arial Cyr"/>
        <family val="0"/>
      </rPr>
      <t>3. Цены на зерно, приведенные в таблице, объявленные на закупе.</t>
    </r>
  </si>
  <si>
    <t>Цена объявленного закупа,тенге</t>
  </si>
  <si>
    <t xml:space="preserve">  </t>
  </si>
  <si>
    <t>30-33</t>
  </si>
  <si>
    <t>ТОО "Сапа-нан" (Астана)</t>
  </si>
  <si>
    <t>АО "ВК МКК" (Семипалатинск)</t>
  </si>
  <si>
    <t>По отслеживаемым видам хлеба  средние цены остались стабильны.</t>
  </si>
  <si>
    <t>30,5-123,5</t>
  </si>
  <si>
    <t>Рыночная цена зерна продовольственной пшеницы третьего класса за последнюю неделю осталась на прежнем уровне.</t>
  </si>
  <si>
    <t xml:space="preserve">Рынок зерна, муки и хлеба в различных зонах Казахстана (еженедельный бюллетень по состоянию на 02.07.2018 г.)                                                                                </t>
  </si>
  <si>
    <t>продолжение таблицы от 02.07.2018</t>
  </si>
  <si>
    <r>
      <t xml:space="preserve">                </t>
    </r>
    <r>
      <rPr>
        <b/>
        <sz val="9"/>
        <rFont val="Arial Cyr"/>
        <family val="0"/>
      </rPr>
      <t>2. Курс доллара США по данным Нацбанка РК - 1$ =341,08  тенге = 62,70 р.р.; 1р.р. = 5,44 тенге.</t>
    </r>
  </si>
  <si>
    <t xml:space="preserve"> За последнюю неделю средние цены по всем  видам продукции  не   изменились.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</si>
</sst>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64" fontId="20" fillId="0" borderId="12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1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textRotation="90" wrapText="1"/>
    </xf>
    <xf numFmtId="2" fontId="23" fillId="0" borderId="15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1" fillId="0" borderId="20" xfId="0" applyFont="1" applyBorder="1" applyAlignment="1">
      <alignment/>
    </xf>
    <xf numFmtId="2" fontId="20" fillId="0" borderId="21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22" xfId="0" applyFont="1" applyBorder="1" applyAlignment="1">
      <alignment/>
    </xf>
    <xf numFmtId="164" fontId="20" fillId="0" borderId="23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15" xfId="0" applyFont="1" applyBorder="1" applyAlignment="1">
      <alignment horizontal="center" vertical="center" textRotation="90" wrapText="1"/>
    </xf>
    <xf numFmtId="49" fontId="21" fillId="0" borderId="15" xfId="0" applyNumberFormat="1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/>
    </xf>
    <xf numFmtId="2" fontId="21" fillId="0" borderId="15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 textRotation="90" wrapText="1"/>
    </xf>
    <xf numFmtId="0" fontId="20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2" fontId="20" fillId="0" borderId="15" xfId="0" applyNumberFormat="1" applyFont="1" applyBorder="1" applyAlignment="1" applyProtection="1">
      <alignment horizontal="center"/>
      <protection locked="0"/>
    </xf>
    <xf numFmtId="1" fontId="20" fillId="0" borderId="1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/>
    </xf>
    <xf numFmtId="2" fontId="21" fillId="0" borderId="31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0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view="pageBreakPreview" zoomScale="90" zoomScaleNormal="90" zoomScaleSheetLayoutView="90" zoomScalePageLayoutView="0" workbookViewId="0" topLeftCell="A1">
      <selection activeCell="T10" sqref="T10"/>
    </sheetView>
  </sheetViews>
  <sheetFormatPr defaultColWidth="9.00390625" defaultRowHeight="12.75"/>
  <cols>
    <col min="1" max="1" width="28.625" style="1" customWidth="1"/>
    <col min="2" max="14" width="7.00390625" style="2" customWidth="1"/>
    <col min="15" max="15" width="7.75390625" style="2" customWidth="1"/>
    <col min="16" max="19" width="7.00390625" style="2" customWidth="1"/>
    <col min="20" max="20" width="10.125" style="2" customWidth="1"/>
    <col min="21" max="21" width="8.375" style="3" customWidth="1"/>
    <col min="22" max="16384" width="9.00390625" style="2" customWidth="1"/>
  </cols>
  <sheetData>
    <row r="1" spans="1:22" ht="12.75" customHeight="1">
      <c r="A1" s="83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  <c r="V1" s="4"/>
    </row>
    <row r="2" spans="1:22" ht="12.75" customHeight="1">
      <c r="A2" s="87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  <c r="V2" s="4"/>
    </row>
    <row r="3" spans="1:22" s="5" customFormat="1" ht="15" customHeight="1">
      <c r="A3" s="78" t="s">
        <v>0</v>
      </c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 t="s">
        <v>76</v>
      </c>
      <c r="U3" s="86" t="s">
        <v>2</v>
      </c>
      <c r="V3" s="4"/>
    </row>
    <row r="4" spans="1:21" ht="21.75" customHeight="1">
      <c r="A4" s="78"/>
      <c r="B4" s="79" t="s">
        <v>50</v>
      </c>
      <c r="C4" s="80"/>
      <c r="D4" s="79" t="s">
        <v>66</v>
      </c>
      <c r="E4" s="80"/>
      <c r="F4" s="81"/>
      <c r="G4" s="79" t="s">
        <v>53</v>
      </c>
      <c r="H4" s="80"/>
      <c r="I4" s="79" t="s">
        <v>56</v>
      </c>
      <c r="J4" s="80"/>
      <c r="K4" s="79" t="s">
        <v>57</v>
      </c>
      <c r="L4" s="80"/>
      <c r="M4" s="79" t="s">
        <v>58</v>
      </c>
      <c r="N4" s="80"/>
      <c r="O4" s="36" t="s">
        <v>59</v>
      </c>
      <c r="P4" s="79" t="s">
        <v>61</v>
      </c>
      <c r="Q4" s="80"/>
      <c r="R4" s="36" t="s">
        <v>62</v>
      </c>
      <c r="S4" s="36" t="s">
        <v>63</v>
      </c>
      <c r="T4" s="82"/>
      <c r="U4" s="86"/>
    </row>
    <row r="5" spans="1:21" ht="99.75" customHeight="1">
      <c r="A5" s="78"/>
      <c r="B5" s="35" t="s">
        <v>51</v>
      </c>
      <c r="C5" s="35" t="s">
        <v>52</v>
      </c>
      <c r="D5" s="35" t="s">
        <v>4</v>
      </c>
      <c r="E5" s="33" t="s">
        <v>6</v>
      </c>
      <c r="F5" s="6" t="s">
        <v>78</v>
      </c>
      <c r="G5" s="35" t="s">
        <v>54</v>
      </c>
      <c r="H5" s="35" t="s">
        <v>55</v>
      </c>
      <c r="I5" s="40" t="s">
        <v>86</v>
      </c>
      <c r="J5" s="35" t="s">
        <v>5</v>
      </c>
      <c r="K5" s="35" t="s">
        <v>48</v>
      </c>
      <c r="L5" s="35" t="s">
        <v>64</v>
      </c>
      <c r="M5" s="35" t="s">
        <v>49</v>
      </c>
      <c r="N5" s="35" t="s">
        <v>65</v>
      </c>
      <c r="O5" s="40" t="s">
        <v>7</v>
      </c>
      <c r="P5" s="40" t="s">
        <v>60</v>
      </c>
      <c r="Q5" s="40" t="s">
        <v>75</v>
      </c>
      <c r="R5" s="40" t="s">
        <v>73</v>
      </c>
      <c r="S5" s="35" t="s">
        <v>79</v>
      </c>
      <c r="T5" s="82"/>
      <c r="U5" s="86"/>
    </row>
    <row r="6" spans="1:21" s="1" customFormat="1" ht="1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8">
        <v>20</v>
      </c>
      <c r="U6" s="28">
        <v>21</v>
      </c>
    </row>
    <row r="7" spans="1:22" s="10" customFormat="1" ht="15">
      <c r="A7" s="69" t="s">
        <v>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4"/>
    </row>
    <row r="8" spans="1:21" ht="12">
      <c r="A8" s="52" t="s">
        <v>82</v>
      </c>
      <c r="B8" s="68">
        <v>49000</v>
      </c>
      <c r="C8" s="68"/>
      <c r="D8" s="68"/>
      <c r="E8" s="68"/>
      <c r="F8" s="68"/>
      <c r="G8" s="68">
        <v>43000</v>
      </c>
      <c r="H8" s="68">
        <v>50000</v>
      </c>
      <c r="I8" s="68">
        <v>50000</v>
      </c>
      <c r="J8" s="68">
        <v>50000</v>
      </c>
      <c r="K8" s="68">
        <v>40000</v>
      </c>
      <c r="L8" s="68"/>
      <c r="M8" s="68">
        <v>40000</v>
      </c>
      <c r="N8" s="68">
        <v>42000</v>
      </c>
      <c r="O8" s="68"/>
      <c r="P8" s="68"/>
      <c r="Q8" s="68"/>
      <c r="R8" s="68"/>
      <c r="S8" s="68">
        <v>51000</v>
      </c>
      <c r="T8" s="9">
        <f>AVERAGE(B8:S8)</f>
        <v>46111.11111111111</v>
      </c>
      <c r="U8" s="49">
        <v>0</v>
      </c>
    </row>
    <row r="9" spans="1:21" ht="12.75">
      <c r="A9" s="48" t="s">
        <v>77</v>
      </c>
      <c r="B9" s="51"/>
      <c r="C9" s="51"/>
      <c r="D9" s="51"/>
      <c r="E9" s="38"/>
      <c r="F9" s="38"/>
      <c r="G9" s="38"/>
      <c r="H9" s="51"/>
      <c r="I9" s="38"/>
      <c r="J9" s="38"/>
      <c r="K9" s="68"/>
      <c r="L9" s="38"/>
      <c r="M9" s="51"/>
      <c r="N9" s="51"/>
      <c r="O9" s="38"/>
      <c r="P9" s="51"/>
      <c r="Q9" s="54"/>
      <c r="R9" s="55"/>
      <c r="S9" s="53"/>
      <c r="T9" s="67">
        <f>T8/341.08</f>
        <v>135.1914832623171</v>
      </c>
      <c r="U9" s="49"/>
    </row>
    <row r="10" spans="1:21" ht="12">
      <c r="A10" s="16" t="s">
        <v>10</v>
      </c>
      <c r="B10" s="14">
        <v>24</v>
      </c>
      <c r="C10" s="14"/>
      <c r="D10" s="14"/>
      <c r="E10" s="14"/>
      <c r="F10" s="14"/>
      <c r="G10" s="14">
        <v>23</v>
      </c>
      <c r="H10" s="14">
        <v>23</v>
      </c>
      <c r="I10" s="14">
        <v>23</v>
      </c>
      <c r="J10" s="14">
        <v>23</v>
      </c>
      <c r="K10" s="14">
        <v>23</v>
      </c>
      <c r="L10" s="14"/>
      <c r="M10" s="14">
        <v>23</v>
      </c>
      <c r="N10" s="14">
        <v>23</v>
      </c>
      <c r="O10" s="14"/>
      <c r="P10" s="14"/>
      <c r="Q10" s="14"/>
      <c r="R10" s="14"/>
      <c r="S10" s="14">
        <v>27</v>
      </c>
      <c r="T10" s="38"/>
      <c r="U10" s="49"/>
    </row>
    <row r="11" spans="1:22" s="10" customFormat="1" ht="15">
      <c r="A11" s="74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  <c r="U11" s="77"/>
      <c r="V11" s="4"/>
    </row>
    <row r="12" spans="1:21" ht="12">
      <c r="A12" s="11" t="s">
        <v>12</v>
      </c>
      <c r="B12" s="12">
        <v>130</v>
      </c>
      <c r="C12" s="12"/>
      <c r="D12" s="12">
        <v>109</v>
      </c>
      <c r="E12" s="12"/>
      <c r="F12" s="13"/>
      <c r="G12" s="12">
        <v>95</v>
      </c>
      <c r="H12" s="12">
        <v>95</v>
      </c>
      <c r="I12" s="12">
        <v>88</v>
      </c>
      <c r="J12" s="12">
        <v>85</v>
      </c>
      <c r="K12" s="12">
        <v>107</v>
      </c>
      <c r="L12" s="17">
        <v>97</v>
      </c>
      <c r="M12" s="12">
        <v>95</v>
      </c>
      <c r="N12" s="12"/>
      <c r="O12" s="8"/>
      <c r="P12" s="12"/>
      <c r="Q12" s="18">
        <v>80</v>
      </c>
      <c r="R12" s="13">
        <v>105</v>
      </c>
      <c r="S12" s="17">
        <v>110</v>
      </c>
      <c r="T12" s="9">
        <f aca="true" t="shared" si="0" ref="T12:T17">AVERAGE(B12:S12)</f>
        <v>99.66666666666667</v>
      </c>
      <c r="U12" s="49">
        <v>0</v>
      </c>
    </row>
    <row r="13" spans="1:21" ht="12">
      <c r="A13" s="19" t="s">
        <v>13</v>
      </c>
      <c r="B13" s="8">
        <v>147</v>
      </c>
      <c r="C13" s="8"/>
      <c r="D13" s="8"/>
      <c r="E13" s="8"/>
      <c r="F13" s="8"/>
      <c r="G13" s="8">
        <v>131</v>
      </c>
      <c r="H13" s="8">
        <v>112</v>
      </c>
      <c r="I13" s="8">
        <v>96</v>
      </c>
      <c r="J13" s="8"/>
      <c r="K13" s="8">
        <v>135</v>
      </c>
      <c r="L13" s="8">
        <v>120</v>
      </c>
      <c r="M13" s="8" t="s">
        <v>9</v>
      </c>
      <c r="N13" s="8" t="s">
        <v>9</v>
      </c>
      <c r="O13" s="8" t="s">
        <v>9</v>
      </c>
      <c r="P13" s="8" t="s">
        <v>9</v>
      </c>
      <c r="Q13" s="18">
        <v>95</v>
      </c>
      <c r="R13" s="13">
        <v>130</v>
      </c>
      <c r="S13" s="13">
        <v>130</v>
      </c>
      <c r="T13" s="9">
        <f t="shared" si="0"/>
        <v>121.77777777777777</v>
      </c>
      <c r="U13" s="49">
        <v>0</v>
      </c>
    </row>
    <row r="14" spans="1:21" ht="12">
      <c r="A14" s="19" t="s">
        <v>14</v>
      </c>
      <c r="B14" s="8">
        <v>116</v>
      </c>
      <c r="C14" s="8"/>
      <c r="D14" s="8">
        <v>90</v>
      </c>
      <c r="E14" s="8"/>
      <c r="F14" s="8"/>
      <c r="G14" s="8">
        <v>85</v>
      </c>
      <c r="H14" s="8"/>
      <c r="I14" s="8">
        <v>78</v>
      </c>
      <c r="J14" s="8">
        <v>70</v>
      </c>
      <c r="K14" s="8">
        <v>90</v>
      </c>
      <c r="L14" s="13"/>
      <c r="M14" s="8">
        <v>85</v>
      </c>
      <c r="N14" s="8">
        <v>60</v>
      </c>
      <c r="O14" s="8"/>
      <c r="P14" s="8"/>
      <c r="Q14" s="20">
        <v>75</v>
      </c>
      <c r="R14" s="13">
        <v>88</v>
      </c>
      <c r="S14" s="13">
        <v>83</v>
      </c>
      <c r="T14" s="9">
        <f t="shared" si="0"/>
        <v>83.63636363636364</v>
      </c>
      <c r="U14" s="49">
        <v>0</v>
      </c>
    </row>
    <row r="15" spans="1:21" ht="12">
      <c r="A15" s="19" t="s">
        <v>15</v>
      </c>
      <c r="B15" s="8">
        <v>131</v>
      </c>
      <c r="C15" s="8" t="s">
        <v>9</v>
      </c>
      <c r="D15" s="8" t="s">
        <v>9</v>
      </c>
      <c r="E15" s="8" t="s">
        <v>9</v>
      </c>
      <c r="F15" s="8"/>
      <c r="G15" s="8" t="s">
        <v>9</v>
      </c>
      <c r="H15" s="8"/>
      <c r="I15" s="8">
        <v>91</v>
      </c>
      <c r="J15" s="8"/>
      <c r="K15" s="8">
        <v>103</v>
      </c>
      <c r="L15" s="8" t="s">
        <v>9</v>
      </c>
      <c r="M15" s="8" t="s">
        <v>9</v>
      </c>
      <c r="N15" s="8"/>
      <c r="O15" s="8"/>
      <c r="P15" s="8"/>
      <c r="Q15" s="8" t="s">
        <v>9</v>
      </c>
      <c r="R15" s="13"/>
      <c r="S15" s="13">
        <v>110</v>
      </c>
      <c r="T15" s="9">
        <f t="shared" si="0"/>
        <v>108.75</v>
      </c>
      <c r="U15" s="49">
        <v>0</v>
      </c>
    </row>
    <row r="16" spans="1:21" ht="12">
      <c r="A16" s="19" t="s">
        <v>16</v>
      </c>
      <c r="B16" s="8">
        <v>100</v>
      </c>
      <c r="C16" s="8" t="s">
        <v>9</v>
      </c>
      <c r="D16" s="8">
        <v>83</v>
      </c>
      <c r="E16" s="8"/>
      <c r="F16" s="8"/>
      <c r="G16" s="8">
        <v>73</v>
      </c>
      <c r="H16" s="8"/>
      <c r="I16" s="8">
        <v>78</v>
      </c>
      <c r="J16" s="8">
        <v>55</v>
      </c>
      <c r="K16" s="8">
        <v>67</v>
      </c>
      <c r="L16" s="13"/>
      <c r="M16" s="13" t="s">
        <v>9</v>
      </c>
      <c r="N16" s="8"/>
      <c r="O16" s="8"/>
      <c r="P16" s="8" t="s">
        <v>9</v>
      </c>
      <c r="Q16" s="18" t="s">
        <v>9</v>
      </c>
      <c r="R16" s="13"/>
      <c r="S16" s="13">
        <v>76</v>
      </c>
      <c r="T16" s="9">
        <f t="shared" si="0"/>
        <v>76</v>
      </c>
      <c r="U16" s="49">
        <v>0</v>
      </c>
    </row>
    <row r="17" spans="1:21" ht="12">
      <c r="A17" s="19" t="s">
        <v>17</v>
      </c>
      <c r="B17" s="13" t="s">
        <v>9</v>
      </c>
      <c r="C17" s="8" t="s">
        <v>9</v>
      </c>
      <c r="D17" s="13" t="s">
        <v>9</v>
      </c>
      <c r="E17" s="13" t="s">
        <v>9</v>
      </c>
      <c r="F17" s="13" t="s">
        <v>9</v>
      </c>
      <c r="G17" s="13" t="s">
        <v>9</v>
      </c>
      <c r="H17" s="8" t="s">
        <v>9</v>
      </c>
      <c r="I17" s="13">
        <v>78</v>
      </c>
      <c r="J17" s="13"/>
      <c r="K17" s="8" t="s">
        <v>9</v>
      </c>
      <c r="L17" s="8" t="s">
        <v>9</v>
      </c>
      <c r="M17" s="13" t="s">
        <v>9</v>
      </c>
      <c r="N17" s="8" t="s">
        <v>9</v>
      </c>
      <c r="O17" s="8" t="s">
        <v>9</v>
      </c>
      <c r="P17" s="13" t="s">
        <v>9</v>
      </c>
      <c r="Q17" s="8" t="s">
        <v>9</v>
      </c>
      <c r="R17" s="13" t="s">
        <v>9</v>
      </c>
      <c r="S17" s="13" t="s">
        <v>9</v>
      </c>
      <c r="T17" s="9">
        <f t="shared" si="0"/>
        <v>78</v>
      </c>
      <c r="U17" s="49">
        <v>0</v>
      </c>
    </row>
    <row r="18" spans="1:21" ht="12">
      <c r="A18" s="19" t="s">
        <v>18</v>
      </c>
      <c r="B18" s="8">
        <v>132</v>
      </c>
      <c r="C18" s="8" t="s">
        <v>9</v>
      </c>
      <c r="D18" s="8" t="s">
        <v>9</v>
      </c>
      <c r="E18" s="8" t="s">
        <v>9</v>
      </c>
      <c r="F18" s="8" t="s">
        <v>9</v>
      </c>
      <c r="G18" s="8" t="s">
        <v>9</v>
      </c>
      <c r="H18" s="8" t="s">
        <v>9</v>
      </c>
      <c r="I18" s="8"/>
      <c r="J18" s="8"/>
      <c r="K18" s="8">
        <v>85</v>
      </c>
      <c r="L18" s="8" t="s">
        <v>9</v>
      </c>
      <c r="M18" s="8" t="s">
        <v>9</v>
      </c>
      <c r="N18" s="8" t="s">
        <v>9</v>
      </c>
      <c r="O18" s="8" t="s">
        <v>9</v>
      </c>
      <c r="P18" s="8" t="s">
        <v>9</v>
      </c>
      <c r="Q18" s="8"/>
      <c r="R18" s="13" t="s">
        <v>9</v>
      </c>
      <c r="S18" s="13" t="s">
        <v>9</v>
      </c>
      <c r="T18" s="9">
        <f>AVERAGE(B18:S18)</f>
        <v>108.5</v>
      </c>
      <c r="U18" s="49">
        <v>0</v>
      </c>
    </row>
    <row r="19" spans="1:21" ht="12">
      <c r="A19" s="21" t="s">
        <v>19</v>
      </c>
      <c r="B19" s="22"/>
      <c r="C19" s="8" t="s">
        <v>9</v>
      </c>
      <c r="D19" s="8" t="s">
        <v>9</v>
      </c>
      <c r="E19" s="8" t="s">
        <v>9</v>
      </c>
      <c r="F19" s="8" t="s">
        <v>9</v>
      </c>
      <c r="G19" s="8" t="s">
        <v>9</v>
      </c>
      <c r="H19" s="8" t="s">
        <v>9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8" t="s">
        <v>9</v>
      </c>
      <c r="O19" s="8" t="s">
        <v>9</v>
      </c>
      <c r="P19" s="8" t="s">
        <v>9</v>
      </c>
      <c r="Q19" s="8" t="s">
        <v>9</v>
      </c>
      <c r="R19" s="13" t="s">
        <v>9</v>
      </c>
      <c r="S19" s="13" t="s">
        <v>9</v>
      </c>
      <c r="T19" s="9" t="s">
        <v>9</v>
      </c>
      <c r="U19" s="49">
        <v>0</v>
      </c>
    </row>
    <row r="20" spans="1:21" ht="12">
      <c r="A20" s="19" t="s">
        <v>20</v>
      </c>
      <c r="B20" s="8"/>
      <c r="C20" s="8" t="s">
        <v>9</v>
      </c>
      <c r="D20" s="8" t="s">
        <v>9</v>
      </c>
      <c r="E20" s="8" t="s">
        <v>9</v>
      </c>
      <c r="F20" s="8" t="s">
        <v>9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9</v>
      </c>
      <c r="R20" s="13" t="s">
        <v>9</v>
      </c>
      <c r="S20" s="13" t="s">
        <v>9</v>
      </c>
      <c r="T20" s="9" t="s">
        <v>9</v>
      </c>
      <c r="U20" s="49">
        <v>0</v>
      </c>
    </row>
    <row r="21" spans="1:21" ht="12">
      <c r="A21" s="19" t="s">
        <v>21</v>
      </c>
      <c r="B21" s="8">
        <v>760</v>
      </c>
      <c r="C21" s="8" t="s">
        <v>9</v>
      </c>
      <c r="D21" s="8" t="s">
        <v>9</v>
      </c>
      <c r="E21" s="8" t="s">
        <v>9</v>
      </c>
      <c r="F21" s="8" t="s">
        <v>9</v>
      </c>
      <c r="G21" s="8" t="s">
        <v>9</v>
      </c>
      <c r="H21" s="8"/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  <c r="N21" s="8" t="s">
        <v>9</v>
      </c>
      <c r="O21" s="8" t="s">
        <v>9</v>
      </c>
      <c r="P21" s="8" t="s">
        <v>9</v>
      </c>
      <c r="Q21" s="8" t="s">
        <v>9</v>
      </c>
      <c r="R21" s="13" t="s">
        <v>9</v>
      </c>
      <c r="S21" s="13" t="s">
        <v>9</v>
      </c>
      <c r="T21" s="9">
        <f>AVERAGE(B21:S21)</f>
        <v>760</v>
      </c>
      <c r="U21" s="9">
        <v>0</v>
      </c>
    </row>
    <row r="22" spans="1:21" ht="12">
      <c r="A22" s="19" t="s">
        <v>22</v>
      </c>
      <c r="B22" s="8">
        <v>760</v>
      </c>
      <c r="C22" s="8" t="s">
        <v>9</v>
      </c>
      <c r="D22" s="8" t="s">
        <v>9</v>
      </c>
      <c r="E22" s="8" t="s">
        <v>9</v>
      </c>
      <c r="F22" s="8" t="s">
        <v>9</v>
      </c>
      <c r="G22" s="8" t="s">
        <v>9</v>
      </c>
      <c r="H22" s="8" t="s">
        <v>9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  <c r="N22" s="8" t="s">
        <v>9</v>
      </c>
      <c r="O22" s="8" t="s">
        <v>9</v>
      </c>
      <c r="P22" s="8" t="s">
        <v>9</v>
      </c>
      <c r="Q22" s="8" t="s">
        <v>9</v>
      </c>
      <c r="R22" s="13" t="s">
        <v>9</v>
      </c>
      <c r="S22" s="13" t="s">
        <v>9</v>
      </c>
      <c r="T22" s="9">
        <f>AVERAGE(B22:S22)</f>
        <v>760</v>
      </c>
      <c r="U22" s="9">
        <v>0</v>
      </c>
    </row>
    <row r="23" spans="1:21" ht="12">
      <c r="A23" s="16" t="s">
        <v>23</v>
      </c>
      <c r="B23" s="7">
        <v>132</v>
      </c>
      <c r="C23" s="8" t="s">
        <v>9</v>
      </c>
      <c r="D23" s="7" t="s">
        <v>9</v>
      </c>
      <c r="E23" s="7" t="s">
        <v>9</v>
      </c>
      <c r="F23" s="7" t="s">
        <v>9</v>
      </c>
      <c r="G23" s="7" t="s">
        <v>9</v>
      </c>
      <c r="H23" s="7" t="s">
        <v>9</v>
      </c>
      <c r="I23" s="7" t="s">
        <v>9</v>
      </c>
      <c r="J23" s="7" t="s">
        <v>9</v>
      </c>
      <c r="K23" s="7">
        <v>130</v>
      </c>
      <c r="L23" s="8" t="s">
        <v>9</v>
      </c>
      <c r="M23" s="7" t="s">
        <v>9</v>
      </c>
      <c r="N23" s="8" t="s">
        <v>9</v>
      </c>
      <c r="O23" s="7" t="s">
        <v>9</v>
      </c>
      <c r="P23" s="7" t="s">
        <v>9</v>
      </c>
      <c r="Q23" s="7" t="s">
        <v>9</v>
      </c>
      <c r="R23" s="15" t="s">
        <v>9</v>
      </c>
      <c r="S23" s="15" t="s">
        <v>9</v>
      </c>
      <c r="T23" s="9">
        <f>AVERAGE(B23:S23)</f>
        <v>131</v>
      </c>
      <c r="U23" s="9">
        <v>0</v>
      </c>
    </row>
    <row r="24" spans="1:22" s="10" customFormat="1" ht="15">
      <c r="A24" s="69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4"/>
    </row>
    <row r="25" spans="1:21" ht="12">
      <c r="A25" s="19" t="s">
        <v>25</v>
      </c>
      <c r="B25" s="8" t="s">
        <v>9</v>
      </c>
      <c r="C25" s="8" t="s">
        <v>9</v>
      </c>
      <c r="D25" s="8" t="s">
        <v>9</v>
      </c>
      <c r="E25" s="8" t="s">
        <v>9</v>
      </c>
      <c r="F25" s="8" t="s">
        <v>9</v>
      </c>
      <c r="G25" s="8" t="s">
        <v>9</v>
      </c>
      <c r="H25" s="8">
        <v>135</v>
      </c>
      <c r="I25" s="8" t="s">
        <v>9</v>
      </c>
      <c r="J25" s="8" t="s">
        <v>9</v>
      </c>
      <c r="K25" s="8">
        <v>125</v>
      </c>
      <c r="L25" s="7" t="s">
        <v>9</v>
      </c>
      <c r="M25" s="8" t="s">
        <v>9</v>
      </c>
      <c r="N25" s="8" t="s">
        <v>9</v>
      </c>
      <c r="O25" s="8" t="s">
        <v>9</v>
      </c>
      <c r="P25" s="8" t="s">
        <v>9</v>
      </c>
      <c r="Q25" s="8" t="s">
        <v>9</v>
      </c>
      <c r="R25" s="13" t="s">
        <v>9</v>
      </c>
      <c r="S25" s="13" t="s">
        <v>9</v>
      </c>
      <c r="T25" s="9">
        <f>AVERAGE(B25:S25)</f>
        <v>130</v>
      </c>
      <c r="U25" s="9">
        <v>0</v>
      </c>
    </row>
    <row r="26" spans="1:21" ht="12">
      <c r="A26" s="19" t="s">
        <v>26</v>
      </c>
      <c r="B26" s="8">
        <v>0</v>
      </c>
      <c r="C26" s="8" t="s">
        <v>9</v>
      </c>
      <c r="D26" s="8" t="s">
        <v>9</v>
      </c>
      <c r="E26" s="8" t="s">
        <v>9</v>
      </c>
      <c r="F26" s="8" t="s">
        <v>9</v>
      </c>
      <c r="G26" s="8" t="s">
        <v>9</v>
      </c>
      <c r="H26" s="8" t="s">
        <v>9</v>
      </c>
      <c r="I26" s="8" t="s">
        <v>9</v>
      </c>
      <c r="J26" s="8" t="s">
        <v>9</v>
      </c>
      <c r="K26" s="8" t="s">
        <v>9</v>
      </c>
      <c r="L26" s="7" t="s">
        <v>9</v>
      </c>
      <c r="M26" s="8" t="s">
        <v>9</v>
      </c>
      <c r="N26" s="8" t="s">
        <v>9</v>
      </c>
      <c r="O26" s="8" t="s">
        <v>9</v>
      </c>
      <c r="P26" s="8" t="s">
        <v>9</v>
      </c>
      <c r="Q26" s="8" t="s">
        <v>9</v>
      </c>
      <c r="R26" s="13" t="s">
        <v>9</v>
      </c>
      <c r="S26" s="13" t="s">
        <v>9</v>
      </c>
      <c r="T26" s="9">
        <f>AVERAGE(B26:S26)</f>
        <v>0</v>
      </c>
      <c r="U26" s="9">
        <v>0</v>
      </c>
    </row>
    <row r="27" spans="1:21" ht="12">
      <c r="A27" s="16" t="s">
        <v>27</v>
      </c>
      <c r="B27" s="7" t="s">
        <v>9</v>
      </c>
      <c r="C27" s="7" t="s">
        <v>9</v>
      </c>
      <c r="D27" s="7" t="s">
        <v>9</v>
      </c>
      <c r="E27" s="7">
        <v>0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  <c r="P27" s="7" t="s">
        <v>9</v>
      </c>
      <c r="Q27" s="7" t="s">
        <v>9</v>
      </c>
      <c r="R27" s="15" t="s">
        <v>9</v>
      </c>
      <c r="S27" s="15" t="s">
        <v>9</v>
      </c>
      <c r="T27" s="9">
        <f>AVERAGE(B27:S27)</f>
        <v>0</v>
      </c>
      <c r="U27" s="9">
        <v>0</v>
      </c>
    </row>
    <row r="28" spans="1:21" ht="12">
      <c r="A28" s="19" t="s">
        <v>28</v>
      </c>
      <c r="B28" s="8" t="s">
        <v>9</v>
      </c>
      <c r="C28" s="7" t="s">
        <v>9</v>
      </c>
      <c r="D28" s="7" t="s">
        <v>9</v>
      </c>
      <c r="E28" s="7">
        <v>0</v>
      </c>
      <c r="F28" s="7" t="s">
        <v>9</v>
      </c>
      <c r="G28" s="24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  <c r="P28" s="7" t="s">
        <v>9</v>
      </c>
      <c r="Q28" s="7" t="s">
        <v>9</v>
      </c>
      <c r="R28" s="15" t="s">
        <v>9</v>
      </c>
      <c r="S28" s="15" t="s">
        <v>9</v>
      </c>
      <c r="T28" s="9">
        <f>AVERAGE(B28:S28)</f>
        <v>0</v>
      </c>
      <c r="U28" s="9">
        <v>0</v>
      </c>
    </row>
    <row r="29" spans="1:22" s="10" customFormat="1" ht="15">
      <c r="A29" s="69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69"/>
      <c r="P29" s="69"/>
      <c r="Q29" s="69"/>
      <c r="R29" s="69"/>
      <c r="S29" s="69"/>
      <c r="T29" s="69"/>
      <c r="U29" s="69"/>
      <c r="V29" s="4"/>
    </row>
    <row r="30" spans="1:21" ht="24">
      <c r="A30" s="25" t="s">
        <v>70</v>
      </c>
      <c r="B30" s="12">
        <v>150</v>
      </c>
      <c r="C30" s="12" t="s">
        <v>9</v>
      </c>
      <c r="D30" s="12" t="s">
        <v>9</v>
      </c>
      <c r="E30" s="12"/>
      <c r="F30" s="12" t="s">
        <v>9</v>
      </c>
      <c r="G30" s="12" t="s">
        <v>9</v>
      </c>
      <c r="H30" s="12">
        <v>140</v>
      </c>
      <c r="I30" s="12">
        <v>120</v>
      </c>
      <c r="J30" s="12" t="s">
        <v>9</v>
      </c>
      <c r="K30" s="12">
        <v>150</v>
      </c>
      <c r="L30" s="12"/>
      <c r="M30" s="26">
        <v>125</v>
      </c>
      <c r="N30" s="38"/>
      <c r="O30" s="37" t="s">
        <v>9</v>
      </c>
      <c r="P30" s="12" t="s">
        <v>9</v>
      </c>
      <c r="Q30" s="12" t="s">
        <v>9</v>
      </c>
      <c r="R30" s="17" t="s">
        <v>9</v>
      </c>
      <c r="S30" s="17" t="s">
        <v>9</v>
      </c>
      <c r="T30" s="9">
        <f>AVERAGE(B30:S30)</f>
        <v>137</v>
      </c>
      <c r="U30" s="9">
        <v>0</v>
      </c>
    </row>
    <row r="31" spans="1:21" ht="24">
      <c r="A31" s="27" t="s">
        <v>71</v>
      </c>
      <c r="B31" s="8">
        <v>138</v>
      </c>
      <c r="C31" s="8" t="s">
        <v>9</v>
      </c>
      <c r="D31" s="8" t="s">
        <v>9</v>
      </c>
      <c r="E31" s="8"/>
      <c r="F31" s="8" t="s">
        <v>9</v>
      </c>
      <c r="G31" s="8" t="s">
        <v>9</v>
      </c>
      <c r="H31" s="8" t="s">
        <v>9</v>
      </c>
      <c r="I31" s="8">
        <v>118</v>
      </c>
      <c r="J31" s="8" t="s">
        <v>9</v>
      </c>
      <c r="K31" s="8"/>
      <c r="L31" s="8"/>
      <c r="M31" s="8"/>
      <c r="N31" s="12"/>
      <c r="O31" s="8" t="s">
        <v>9</v>
      </c>
      <c r="P31" s="8" t="s">
        <v>9</v>
      </c>
      <c r="Q31" s="8" t="s">
        <v>9</v>
      </c>
      <c r="R31" s="13" t="s">
        <v>9</v>
      </c>
      <c r="S31" s="13" t="s">
        <v>9</v>
      </c>
      <c r="T31" s="9">
        <f>AVERAGE(B31:S31)</f>
        <v>128</v>
      </c>
      <c r="U31" s="9">
        <v>0</v>
      </c>
    </row>
    <row r="32" spans="1:21" ht="24">
      <c r="A32" s="27" t="s">
        <v>30</v>
      </c>
      <c r="B32" s="8">
        <v>250</v>
      </c>
      <c r="C32" s="8" t="s">
        <v>9</v>
      </c>
      <c r="D32" s="8" t="s">
        <v>9</v>
      </c>
      <c r="E32" s="8"/>
      <c r="F32" s="8" t="s">
        <v>9</v>
      </c>
      <c r="G32" s="8" t="s">
        <v>9</v>
      </c>
      <c r="H32" s="8">
        <v>190</v>
      </c>
      <c r="I32" s="8">
        <v>122</v>
      </c>
      <c r="J32" s="8" t="s">
        <v>9</v>
      </c>
      <c r="K32" s="8">
        <v>180</v>
      </c>
      <c r="L32" s="8"/>
      <c r="M32" s="8">
        <v>175</v>
      </c>
      <c r="N32" s="8"/>
      <c r="O32" s="8" t="s">
        <v>9</v>
      </c>
      <c r="P32" s="8" t="s">
        <v>9</v>
      </c>
      <c r="Q32" s="8" t="s">
        <v>9</v>
      </c>
      <c r="R32" s="13" t="s">
        <v>9</v>
      </c>
      <c r="S32" s="13" t="s">
        <v>9</v>
      </c>
      <c r="T32" s="9">
        <f>AVERAGE(B32:S32)</f>
        <v>183.4</v>
      </c>
      <c r="U32" s="23">
        <v>0</v>
      </c>
    </row>
    <row r="33" spans="1:21" ht="24">
      <c r="A33" s="27" t="s">
        <v>31</v>
      </c>
      <c r="B33" s="8">
        <v>270</v>
      </c>
      <c r="C33" s="8" t="s">
        <v>9</v>
      </c>
      <c r="D33" s="8" t="s">
        <v>9</v>
      </c>
      <c r="E33" s="8"/>
      <c r="F33" s="8"/>
      <c r="G33" s="8" t="s">
        <v>9</v>
      </c>
      <c r="H33" s="8" t="s">
        <v>9</v>
      </c>
      <c r="I33" s="8">
        <v>122</v>
      </c>
      <c r="J33" s="8" t="s">
        <v>9</v>
      </c>
      <c r="K33" s="8">
        <v>185</v>
      </c>
      <c r="L33" s="8"/>
      <c r="M33" s="8">
        <v>175</v>
      </c>
      <c r="N33" s="8"/>
      <c r="O33" s="8" t="s">
        <v>9</v>
      </c>
      <c r="P33" s="8" t="s">
        <v>9</v>
      </c>
      <c r="Q33" s="8" t="s">
        <v>9</v>
      </c>
      <c r="R33" s="13" t="s">
        <v>9</v>
      </c>
      <c r="S33" s="13" t="s">
        <v>9</v>
      </c>
      <c r="T33" s="9">
        <f>AVERAGE(B33:S33)</f>
        <v>188</v>
      </c>
      <c r="U33" s="9">
        <v>0</v>
      </c>
    </row>
    <row r="34" spans="1:21" s="10" customFormat="1" ht="15">
      <c r="A34" s="16" t="s">
        <v>32</v>
      </c>
      <c r="B34" s="39">
        <v>25</v>
      </c>
      <c r="C34" s="39"/>
      <c r="D34" s="39">
        <v>25</v>
      </c>
      <c r="E34" s="39"/>
      <c r="F34" s="39"/>
      <c r="G34" s="39">
        <v>25</v>
      </c>
      <c r="H34" s="39">
        <v>30</v>
      </c>
      <c r="I34" s="39">
        <v>24</v>
      </c>
      <c r="J34" s="39">
        <v>25</v>
      </c>
      <c r="K34" s="39">
        <v>20</v>
      </c>
      <c r="L34" s="39">
        <v>17</v>
      </c>
      <c r="M34" s="39" t="s">
        <v>9</v>
      </c>
      <c r="N34" s="39">
        <v>30</v>
      </c>
      <c r="O34" s="39" t="s">
        <v>9</v>
      </c>
      <c r="P34" s="39"/>
      <c r="Q34" s="41">
        <v>20</v>
      </c>
      <c r="R34" s="42"/>
      <c r="S34" s="43">
        <v>33</v>
      </c>
      <c r="T34" s="9">
        <f>AVERAGE(B34:S34)</f>
        <v>24.90909090909091</v>
      </c>
      <c r="U34" s="44">
        <v>0</v>
      </c>
    </row>
    <row r="35" spans="1:21" s="10" customFormat="1" ht="15">
      <c r="A35" s="45" t="s">
        <v>33</v>
      </c>
      <c r="B35" s="46" t="s">
        <v>88</v>
      </c>
      <c r="C35" s="46"/>
      <c r="D35" s="46"/>
      <c r="E35" s="46"/>
      <c r="F35" s="46"/>
      <c r="G35" s="50"/>
      <c r="H35" s="46"/>
      <c r="I35" s="46" t="s">
        <v>84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34"/>
    </row>
    <row r="36" spans="1:22" s="30" customFormat="1" ht="12.75" customHeight="1">
      <c r="A36" s="71" t="s">
        <v>67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29"/>
    </row>
    <row r="37" spans="1:22" s="32" customFormat="1" ht="11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31"/>
    </row>
    <row r="38" spans="1:21" ht="1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ht="1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ht="1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</sheetData>
  <sheetProtection/>
  <mergeCells count="22">
    <mergeCell ref="A1:U1"/>
    <mergeCell ref="B3:S3"/>
    <mergeCell ref="U3:U5"/>
    <mergeCell ref="I4:J4"/>
    <mergeCell ref="K4:L4"/>
    <mergeCell ref="A2:U2"/>
    <mergeCell ref="A24:U24"/>
    <mergeCell ref="A11:U11"/>
    <mergeCell ref="A7:U7"/>
    <mergeCell ref="A3:A5"/>
    <mergeCell ref="B4:C4"/>
    <mergeCell ref="D4:F4"/>
    <mergeCell ref="G4:H4"/>
    <mergeCell ref="M4:N4"/>
    <mergeCell ref="P4:Q4"/>
    <mergeCell ref="T3:T5"/>
    <mergeCell ref="A29:U29"/>
    <mergeCell ref="A36:U36"/>
    <mergeCell ref="A39:U39"/>
    <mergeCell ref="A40:U40"/>
    <mergeCell ref="A37:U37"/>
    <mergeCell ref="A38:U38"/>
  </mergeCells>
  <printOptions gridLines="1"/>
  <pageMargins left="0.39375" right="0.39375" top="0.5902777777777778" bottom="0.5902777777777778" header="0.5118055555555556" footer="0.5118055555555556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110" zoomScaleNormal="75" zoomScaleSheetLayoutView="110" zoomScalePageLayoutView="0" workbookViewId="0" topLeftCell="A1">
      <selection activeCell="J15" sqref="J15"/>
    </sheetView>
  </sheetViews>
  <sheetFormatPr defaultColWidth="9.00390625" defaultRowHeight="12.75"/>
  <cols>
    <col min="1" max="1" width="18.75390625" style="0" customWidth="1"/>
    <col min="2" max="3" width="7.875" style="0" customWidth="1"/>
    <col min="4" max="4" width="6.00390625" style="0" customWidth="1"/>
    <col min="5" max="5" width="7.875" style="0" customWidth="1"/>
    <col min="6" max="6" width="6.00390625" style="0" customWidth="1"/>
    <col min="7" max="7" width="7.875" style="0" customWidth="1"/>
    <col min="8" max="8" width="6.00390625" style="0" customWidth="1"/>
    <col min="9" max="9" width="6.75390625" style="0" customWidth="1"/>
    <col min="10" max="10" width="6.00390625" style="0" customWidth="1"/>
    <col min="11" max="11" width="5.625" style="0" customWidth="1"/>
    <col min="12" max="14" width="7.875" style="0" customWidth="1"/>
    <col min="15" max="15" width="12.00390625" style="0" customWidth="1"/>
    <col min="16" max="16" width="9.75390625" style="0" customWidth="1"/>
    <col min="17" max="17" width="5.625" style="0" customWidth="1"/>
  </cols>
  <sheetData>
    <row r="1" spans="1:17" ht="12.75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2.75" customHeight="1">
      <c r="A3" s="102" t="s">
        <v>0</v>
      </c>
      <c r="B3" s="104" t="s">
        <v>34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99.75" customHeight="1">
      <c r="A4" s="103"/>
      <c r="B4" s="58" t="s">
        <v>69</v>
      </c>
      <c r="C4" s="58" t="s">
        <v>4</v>
      </c>
      <c r="D4" s="58" t="s">
        <v>36</v>
      </c>
      <c r="E4" s="58" t="s">
        <v>85</v>
      </c>
      <c r="F4" s="58" t="s">
        <v>37</v>
      </c>
      <c r="G4" s="58" t="s">
        <v>38</v>
      </c>
      <c r="H4" s="58" t="s">
        <v>72</v>
      </c>
      <c r="I4" s="58" t="s">
        <v>3</v>
      </c>
      <c r="J4" s="58" t="s">
        <v>39</v>
      </c>
      <c r="K4" s="58" t="s">
        <v>40</v>
      </c>
      <c r="L4" s="58" t="s">
        <v>41</v>
      </c>
      <c r="M4" s="58" t="s">
        <v>42</v>
      </c>
      <c r="N4" s="59" t="s">
        <v>43</v>
      </c>
      <c r="O4" s="63" t="s">
        <v>44</v>
      </c>
      <c r="P4" s="105" t="s">
        <v>35</v>
      </c>
      <c r="Q4" s="98"/>
    </row>
    <row r="5" spans="1:17" ht="12.75">
      <c r="A5" s="56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64">
        <v>15</v>
      </c>
      <c r="P5" s="97">
        <v>16</v>
      </c>
      <c r="Q5" s="98"/>
    </row>
    <row r="6" spans="1:17" ht="12.75">
      <c r="A6" s="52" t="s">
        <v>45</v>
      </c>
      <c r="B6" s="65">
        <f>65/0.55</f>
        <v>118.18181818181817</v>
      </c>
      <c r="C6" s="60" t="s">
        <v>9</v>
      </c>
      <c r="D6" s="60">
        <f>70/0.6</f>
        <v>116.66666666666667</v>
      </c>
      <c r="E6" s="65">
        <f>75/0.55</f>
        <v>136.36363636363635</v>
      </c>
      <c r="F6" s="60">
        <f>85/0.65</f>
        <v>130.76923076923077</v>
      </c>
      <c r="G6" s="65">
        <f>75/0.55</f>
        <v>136.36363636363635</v>
      </c>
      <c r="H6" s="65">
        <f>47/0.55</f>
        <v>85.45454545454545</v>
      </c>
      <c r="I6" s="65">
        <f>70/0.6</f>
        <v>116.66666666666667</v>
      </c>
      <c r="J6" s="60">
        <f>74/0.6</f>
        <v>123.33333333333334</v>
      </c>
      <c r="K6" s="60">
        <f>55/0.5</f>
        <v>110</v>
      </c>
      <c r="L6" s="65">
        <f>70/0.6</f>
        <v>116.66666666666667</v>
      </c>
      <c r="M6" s="61"/>
      <c r="N6" s="61">
        <f>70/0.55</f>
        <v>127.27272727272727</v>
      </c>
      <c r="O6" s="61">
        <f>AVERAGE(B6:N6)</f>
        <v>119.79444797626617</v>
      </c>
      <c r="P6" s="90">
        <v>0</v>
      </c>
      <c r="Q6" s="91"/>
    </row>
    <row r="7" spans="1:17" ht="12.75">
      <c r="A7" s="21" t="s">
        <v>46</v>
      </c>
      <c r="B7" s="60" t="s">
        <v>9</v>
      </c>
      <c r="C7" s="60" t="s">
        <v>9</v>
      </c>
      <c r="D7" s="60" t="s">
        <v>9</v>
      </c>
      <c r="E7" s="65">
        <f>75/0.55</f>
        <v>136.36363636363635</v>
      </c>
      <c r="F7" s="60"/>
      <c r="G7" s="60" t="s">
        <v>9</v>
      </c>
      <c r="H7" s="60" t="s">
        <v>9</v>
      </c>
      <c r="I7" s="65">
        <f>65/0.6</f>
        <v>108.33333333333334</v>
      </c>
      <c r="J7" s="60" t="s">
        <v>9</v>
      </c>
      <c r="K7" s="60" t="s">
        <v>9</v>
      </c>
      <c r="L7" s="65">
        <f>90*1000/650</f>
        <v>138.46153846153845</v>
      </c>
      <c r="M7" s="61"/>
      <c r="N7" s="61" t="s">
        <v>9</v>
      </c>
      <c r="O7" s="61">
        <f>AVERAGE(B7:N7)</f>
        <v>127.71950271950271</v>
      </c>
      <c r="P7" s="90">
        <v>0</v>
      </c>
      <c r="Q7" s="91"/>
    </row>
    <row r="8" spans="1:17" ht="12.75">
      <c r="A8" s="57" t="s">
        <v>47</v>
      </c>
      <c r="B8" s="65">
        <f>65/0.4</f>
        <v>162.5</v>
      </c>
      <c r="C8" s="60" t="s">
        <v>9</v>
      </c>
      <c r="D8" s="60">
        <f>70/0.4</f>
        <v>175</v>
      </c>
      <c r="E8" s="65">
        <f>130/0.4</f>
        <v>325</v>
      </c>
      <c r="F8" s="60">
        <f>65/0.4</f>
        <v>162.5</v>
      </c>
      <c r="G8" s="65">
        <f>68/0.35</f>
        <v>194.2857142857143</v>
      </c>
      <c r="H8" s="60">
        <f>62/0.37</f>
        <v>167.56756756756758</v>
      </c>
      <c r="I8" s="65">
        <f>85/0.5</f>
        <v>170</v>
      </c>
      <c r="J8" s="60">
        <f>80/0.5</f>
        <v>160</v>
      </c>
      <c r="K8" s="60">
        <f>85/0.5</f>
        <v>170</v>
      </c>
      <c r="L8" s="65">
        <f>85/350*1000</f>
        <v>242.85714285714286</v>
      </c>
      <c r="M8" s="61">
        <f>95/0.4</f>
        <v>237.5</v>
      </c>
      <c r="N8" s="62">
        <f>90/0.35</f>
        <v>257.14285714285717</v>
      </c>
      <c r="O8" s="61">
        <f>AVERAGE(B8:N8)</f>
        <v>202.02944015444018</v>
      </c>
      <c r="P8" s="90">
        <v>0</v>
      </c>
      <c r="Q8" s="91"/>
    </row>
    <row r="9" spans="1:17" ht="12.75">
      <c r="A9" s="96" t="s">
        <v>68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12.75">
      <c r="A10" s="96" t="s">
        <v>92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2.75" customHeight="1">
      <c r="A11" s="96" t="s">
        <v>81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7.25" customHeight="1">
      <c r="A12" s="93" t="s">
        <v>89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12.75" customHeight="1">
      <c r="A13" s="92" t="s">
        <v>93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14.25" customHeight="1">
      <c r="A14" s="92" t="s">
        <v>87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ht="15" customHeight="1"/>
    <row r="16" spans="1:17" ht="12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2.75" customHeight="1">
      <c r="A17" s="94" t="s">
        <v>74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</sheetData>
  <sheetProtection/>
  <mergeCells count="17">
    <mergeCell ref="P5:Q5"/>
    <mergeCell ref="P6:Q6"/>
    <mergeCell ref="P7:Q7"/>
    <mergeCell ref="A1:Q1"/>
    <mergeCell ref="A2:Q2"/>
    <mergeCell ref="A3:A4"/>
    <mergeCell ref="B3:Q3"/>
    <mergeCell ref="P4:Q4"/>
    <mergeCell ref="P8:Q8"/>
    <mergeCell ref="A14:Q14"/>
    <mergeCell ref="A17:Q17"/>
    <mergeCell ref="A18:Q18"/>
    <mergeCell ref="A11:Q11"/>
    <mergeCell ref="A12:Q12"/>
    <mergeCell ref="A13:Q13"/>
    <mergeCell ref="A10:Q10"/>
    <mergeCell ref="A9:Q9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BG</cp:lastModifiedBy>
  <cp:lastPrinted>2018-07-02T12:30:54Z</cp:lastPrinted>
  <dcterms:created xsi:type="dcterms:W3CDTF">2004-05-20T04:13:57Z</dcterms:created>
  <dcterms:modified xsi:type="dcterms:W3CDTF">2018-07-02T12:32:49Z</dcterms:modified>
  <cp:category/>
  <cp:version/>
  <cp:contentType/>
  <cp:contentStatus/>
  <cp:revision>1</cp:revision>
</cp:coreProperties>
</file>